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\Home\Google Drive\ΣΠΗΕΦ Ηρακλείου Λασιθίου\Τεχνική Έκθεση - Πρόταση ΜΔΝ\"/>
    </mc:Choice>
  </mc:AlternateContent>
  <bookViews>
    <workbookView xWindow="930" yWindow="120" windowWidth="11415" windowHeight="9210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F7" i="1" l="1"/>
  <c r="B7" i="1"/>
  <c r="D3" i="1"/>
  <c r="D7" i="1" s="1"/>
  <c r="D9" i="1" l="1"/>
  <c r="D10" i="1"/>
  <c r="D11" i="1"/>
  <c r="D12" i="1"/>
  <c r="D8" i="1"/>
  <c r="K7" i="1"/>
  <c r="B15" i="1"/>
  <c r="H3" i="1" l="1"/>
  <c r="D15" i="1"/>
  <c r="G3" i="1" l="1"/>
  <c r="H8" i="1"/>
  <c r="I8" i="1" l="1"/>
  <c r="K8" i="1"/>
  <c r="I9" i="1" l="1"/>
  <c r="G8" i="1"/>
  <c r="F8" i="1" s="1"/>
  <c r="H9" i="1" s="1"/>
  <c r="K9" i="1"/>
  <c r="I10" i="1" l="1"/>
  <c r="I11" i="1" s="1"/>
  <c r="I12" i="1" s="1"/>
  <c r="G9" i="1"/>
  <c r="F9" i="1" s="1"/>
  <c r="H10" i="1" s="1"/>
  <c r="K10" i="1" l="1"/>
  <c r="G10" i="1"/>
  <c r="F10" i="1" s="1"/>
  <c r="F11" i="1"/>
  <c r="H11" i="1"/>
  <c r="G11" i="1" s="1"/>
  <c r="H12" i="1" l="1"/>
  <c r="K11" i="1"/>
  <c r="K12" i="1" l="1"/>
  <c r="G12" i="1"/>
  <c r="F12" i="1" s="1"/>
  <c r="K15" i="1"/>
</calcChain>
</file>

<file path=xl/sharedStrings.xml><?xml version="1.0" encoding="utf-8"?>
<sst xmlns="http://schemas.openxmlformats.org/spreadsheetml/2006/main" count="24" uniqueCount="24">
  <si>
    <t xml:space="preserve">ΑΡΧΙΚΟ ΚΕΦΑΛΑΙΟ </t>
  </si>
  <si>
    <t>ΔΟΣΗ ΤΟΚΩΝ</t>
  </si>
  <si>
    <t>ΥΠΟΛΟΙΠΟ ΚΕΦΑΛΑΙΟΥ</t>
  </si>
  <si>
    <t xml:space="preserve">ΔΟΣΗ ΤΟΚΟΧΡΕΟΛΥΤΙΚΗ </t>
  </si>
  <si>
    <t>IRR XE</t>
  </si>
  <si>
    <t>IRR ΜE</t>
  </si>
  <si>
    <t>ΕΤΗΣΙΑ ΔΟΣΗ ΚΕΦΑΛΑΙΟΥ</t>
  </si>
  <si>
    <t>ΕΠΙΤΟΚΙΟΔΑΝΕΙΟΥ ΙΣΟ ΜΕ ΤΟ IRR XE</t>
  </si>
  <si>
    <t>ΔΙΑΡΚΕΙΑ ΔΑΝΕΙΟΥ</t>
  </si>
  <si>
    <t>ΥΠΟΛΟΓΙΣΜΟ IRR ΓΙΑ ΧΕ</t>
  </si>
  <si>
    <t>ΥΠΟΛΟΓΙΣΜΟ IRR ΓΙΑ ΜΕ</t>
  </si>
  <si>
    <t xml:space="preserve">ΝΕΟΣ ΥΠΟΛΟΓΙΣΜΟΣ IRR ΓΙΑ ΜΕ </t>
  </si>
  <si>
    <t>ΑΡΧΙΚΑ ΙΔΙΑ ΚΕΦΑΛΑΙΑ ΤΟΥ ΧΕ</t>
  </si>
  <si>
    <t>ΑΡΧΙΚΑ ΙΔΙΑ ΚΕΦΑΛΑΙΑ ΤΟΥ ΜΕ</t>
  </si>
  <si>
    <t>ΕΙΣΡΟΗ ΕΤΟΥΣ 1</t>
  </si>
  <si>
    <t>ΕΙΣΡΟΗ ΕΤΟΥΣ 2</t>
  </si>
  <si>
    <t>ΕΙΣΡΟΗ ΕΤΟΥΣ 3</t>
  </si>
  <si>
    <t>ΕΙΣΡΟΗ ΕΤΟΥΣ 4</t>
  </si>
  <si>
    <t>ΕΙΣΡΟΗ ΕΤΟΥΣ 5</t>
  </si>
  <si>
    <t>ΠΙΝΑΚΑΣ ΥΠΟΤΙΘΕΜΕΝΟΥ ΔΑΝΕΙΟΥ ΙΣΟΥ ΜΕ ΤΗΝ ΕΠΙΧΟΡΗΓΗΣΗ</t>
  </si>
  <si>
    <t>ΕΠΙΧΟΡΗΓΗΣΗ - ΑΡΧΙΚΟ ΚΕΦΑΛΑΙΟ  ΔΑΝΕΙΟΥ</t>
  </si>
  <si>
    <t>ΠΑΡΑΜΕΤΡΟΙ ΕΠΕΝΔΥΣΗΣ ΚΑΙ ΥΠΟΤΙΘΕΜΕΝΟΥ ΔΑΝΕΙΟΥ</t>
  </si>
  <si>
    <t>ΝΕΟ IRR ΜE</t>
  </si>
  <si>
    <t>ΔΟΣΗ ΚΕΦΑΛΑΙΟΥ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</si>
</sst>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4" fontId="0" fillId="0" borderId="0" xfId="0" applyNumberFormat="1"/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/>
    <xf numFmtId="165" fontId="1" fillId="5" borderId="1" xfId="0" applyNumberFormat="1" applyFont="1" applyFill="1" applyBorder="1" applyProtection="1">
      <protection locked="0"/>
    </xf>
    <xf numFmtId="4" fontId="0" fillId="5" borderId="1" xfId="0" applyNumberFormat="1" applyFill="1" applyBorder="1"/>
    <xf numFmtId="4" fontId="1" fillId="5" borderId="1" xfId="0" applyNumberFormat="1" applyFont="1" applyFill="1" applyBorder="1" applyProtection="1">
      <protection locked="0"/>
    </xf>
    <xf numFmtId="164" fontId="0" fillId="5" borderId="1" xfId="0" applyNumberFormat="1" applyFill="1" applyBorder="1"/>
    <xf numFmtId="10" fontId="0" fillId="5" borderId="1" xfId="0" applyNumberFormat="1" applyFill="1" applyBorder="1"/>
    <xf numFmtId="0" fontId="0" fillId="5" borderId="1" xfId="0" applyFill="1" applyBorder="1" applyProtection="1">
      <protection locked="0"/>
    </xf>
    <xf numFmtId="165" fontId="0" fillId="7" borderId="1" xfId="0" applyNumberFormat="1" applyFill="1" applyBorder="1"/>
    <xf numFmtId="165" fontId="0" fillId="8" borderId="1" xfId="0" applyNumberFormat="1" applyFill="1" applyBorder="1"/>
    <xf numFmtId="165" fontId="0" fillId="8" borderId="1" xfId="0" applyNumberFormat="1" applyFill="1" applyBorder="1" applyProtection="1">
      <protection locked="0"/>
    </xf>
    <xf numFmtId="165" fontId="0" fillId="10" borderId="1" xfId="0" applyNumberFormat="1" applyFill="1" applyBorder="1" applyAlignment="1">
      <alignment horizontal="center"/>
    </xf>
    <xf numFmtId="10" fontId="0" fillId="11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selection activeCell="H14" sqref="H14"/>
    </sheetView>
  </sheetViews>
  <sheetFormatPr defaultRowHeight="15" x14ac:dyDescent="0.25"/>
  <cols>
    <col min="1" max="1" width="18.140625" customWidth="1"/>
    <col min="2" max="2" width="14.7109375" customWidth="1"/>
    <col min="3" max="3" width="3.7109375" customWidth="1"/>
    <col min="4" max="4" width="14.7109375" customWidth="1"/>
    <col min="5" max="5" width="3.7109375" customWidth="1"/>
    <col min="6" max="9" width="14.7109375" customWidth="1"/>
    <col min="10" max="10" width="3.7109375" customWidth="1"/>
    <col min="11" max="11" width="14.7109375" customWidth="1"/>
  </cols>
  <sheetData>
    <row r="1" spans="1:11" s="21" customFormat="1" x14ac:dyDescent="0.25">
      <c r="B1" s="22" t="s">
        <v>21</v>
      </c>
      <c r="C1" s="23"/>
      <c r="D1" s="23"/>
      <c r="E1" s="23"/>
      <c r="F1" s="23"/>
      <c r="G1" s="23"/>
      <c r="H1" s="23"/>
      <c r="I1" s="24"/>
    </row>
    <row r="2" spans="1:11" s="19" customFormat="1" ht="60" x14ac:dyDescent="0.25">
      <c r="B2" s="20" t="s">
        <v>12</v>
      </c>
      <c r="D2" s="20" t="s">
        <v>13</v>
      </c>
      <c r="F2" s="20" t="s">
        <v>20</v>
      </c>
      <c r="G2" s="20" t="s">
        <v>6</v>
      </c>
      <c r="H2" s="20" t="s">
        <v>7</v>
      </c>
      <c r="I2" s="20" t="s">
        <v>8</v>
      </c>
    </row>
    <row r="3" spans="1:11" x14ac:dyDescent="0.25">
      <c r="B3" s="8">
        <v>100000</v>
      </c>
      <c r="D3" s="9">
        <f>B3-F3</f>
        <v>80000</v>
      </c>
      <c r="F3" s="10">
        <v>20000</v>
      </c>
      <c r="G3" s="11">
        <f>PMT(H3,I3,F3)</f>
        <v>-4910.791593830324</v>
      </c>
      <c r="H3" s="12">
        <f>B15</f>
        <v>7.2521528753121789E-2</v>
      </c>
      <c r="I3" s="13">
        <v>5</v>
      </c>
    </row>
    <row r="4" spans="1:11" x14ac:dyDescent="0.25">
      <c r="F4" s="4"/>
      <c r="G4" s="1"/>
      <c r="H4" s="2"/>
    </row>
    <row r="5" spans="1:11" s="21" customFormat="1" x14ac:dyDescent="0.25">
      <c r="F5" s="25" t="s">
        <v>19</v>
      </c>
      <c r="G5" s="25"/>
      <c r="H5" s="25"/>
      <c r="I5" s="25"/>
    </row>
    <row r="6" spans="1:11" s="19" customFormat="1" ht="45" x14ac:dyDescent="0.25">
      <c r="B6" s="26" t="s">
        <v>9</v>
      </c>
      <c r="C6" s="27"/>
      <c r="D6" s="26" t="s">
        <v>10</v>
      </c>
      <c r="F6" s="28" t="s">
        <v>2</v>
      </c>
      <c r="G6" s="29" t="s">
        <v>23</v>
      </c>
      <c r="H6" s="28" t="s">
        <v>1</v>
      </c>
      <c r="I6" s="28" t="s">
        <v>3</v>
      </c>
      <c r="K6" s="26" t="s">
        <v>11</v>
      </c>
    </row>
    <row r="7" spans="1:11" x14ac:dyDescent="0.25">
      <c r="A7" s="7" t="s">
        <v>0</v>
      </c>
      <c r="B7" s="15">
        <f>-B3</f>
        <v>-100000</v>
      </c>
      <c r="C7" s="3"/>
      <c r="D7" s="15">
        <f>-D3</f>
        <v>-80000</v>
      </c>
      <c r="E7" s="3"/>
      <c r="F7" s="14">
        <f>F3</f>
        <v>20000</v>
      </c>
      <c r="G7" s="14"/>
      <c r="H7" s="14"/>
      <c r="I7" s="14"/>
      <c r="J7" s="3"/>
      <c r="K7" s="15">
        <f>D7</f>
        <v>-80000</v>
      </c>
    </row>
    <row r="8" spans="1:11" x14ac:dyDescent="0.25">
      <c r="A8" s="7" t="s">
        <v>14</v>
      </c>
      <c r="B8" s="16">
        <v>30000</v>
      </c>
      <c r="C8" s="3"/>
      <c r="D8" s="15">
        <f>B8</f>
        <v>30000</v>
      </c>
      <c r="E8" s="3"/>
      <c r="F8" s="14">
        <f>IF(F7&gt;$G$3,F7-G8,0)</f>
        <v>16539.63898123211</v>
      </c>
      <c r="G8" s="14">
        <f>I8-H8</f>
        <v>3460.3610187678883</v>
      </c>
      <c r="H8" s="14">
        <f>F7*$H$3</f>
        <v>1450.4305750624358</v>
      </c>
      <c r="I8" s="14">
        <f>-G3</f>
        <v>4910.791593830324</v>
      </c>
      <c r="J8" s="3"/>
      <c r="K8" s="15">
        <f>D8-I8</f>
        <v>25089.208406169677</v>
      </c>
    </row>
    <row r="9" spans="1:11" x14ac:dyDescent="0.25">
      <c r="A9" s="7" t="s">
        <v>15</v>
      </c>
      <c r="B9" s="16">
        <v>30000</v>
      </c>
      <c r="C9" s="3"/>
      <c r="D9" s="15">
        <f t="shared" ref="D9:D12" si="0">B9</f>
        <v>30000</v>
      </c>
      <c r="E9" s="3"/>
      <c r="F9" s="14">
        <f>IF(F8&gt;$G$3,F8-G9,0)</f>
        <v>12828.327291345464</v>
      </c>
      <c r="G9" s="14">
        <f t="shared" ref="G9:G12" si="1">I9-H9</f>
        <v>3711.3116898866456</v>
      </c>
      <c r="H9" s="14">
        <f>F8*$H$3</f>
        <v>1199.4799039436784</v>
      </c>
      <c r="I9" s="14">
        <f>I8</f>
        <v>4910.791593830324</v>
      </c>
      <c r="J9" s="3"/>
      <c r="K9" s="15">
        <f>D9-I9</f>
        <v>25089.208406169677</v>
      </c>
    </row>
    <row r="10" spans="1:11" x14ac:dyDescent="0.25">
      <c r="A10" s="7" t="s">
        <v>16</v>
      </c>
      <c r="B10" s="16">
        <v>25000</v>
      </c>
      <c r="C10" s="3"/>
      <c r="D10" s="15">
        <f t="shared" si="0"/>
        <v>25000</v>
      </c>
      <c r="E10" s="3"/>
      <c r="F10" s="14">
        <f>IF(F9&gt;$G$3,F9-G10,0)</f>
        <v>8847.8656040289061</v>
      </c>
      <c r="G10" s="14">
        <f t="shared" si="1"/>
        <v>3980.4616873165569</v>
      </c>
      <c r="H10" s="14">
        <f>F9*$H$3</f>
        <v>930.32990651376701</v>
      </c>
      <c r="I10" s="14">
        <f t="shared" ref="I10:I12" si="2">I9</f>
        <v>4910.791593830324</v>
      </c>
      <c r="J10" s="3"/>
      <c r="K10" s="15">
        <f>D10-I10</f>
        <v>20089.208406169677</v>
      </c>
    </row>
    <row r="11" spans="1:11" x14ac:dyDescent="0.25">
      <c r="A11" s="7" t="s">
        <v>17</v>
      </c>
      <c r="B11" s="16">
        <v>20000</v>
      </c>
      <c r="C11" s="3"/>
      <c r="D11" s="15">
        <f t="shared" si="0"/>
        <v>20000</v>
      </c>
      <c r="E11" s="3"/>
      <c r="F11" s="14">
        <f>IF(F10&gt;$G$3,F10-G11,0)</f>
        <v>4578.7347500049218</v>
      </c>
      <c r="G11" s="14">
        <f t="shared" si="1"/>
        <v>4269.1308540239843</v>
      </c>
      <c r="H11" s="14">
        <f>F10*$H$3</f>
        <v>641.66073980633962</v>
      </c>
      <c r="I11" s="14">
        <f t="shared" si="2"/>
        <v>4910.791593830324</v>
      </c>
      <c r="J11" s="3"/>
      <c r="K11" s="15">
        <f>D11-I11</f>
        <v>15089.208406169677</v>
      </c>
    </row>
    <row r="12" spans="1:11" x14ac:dyDescent="0.25">
      <c r="A12" s="7" t="s">
        <v>18</v>
      </c>
      <c r="B12" s="16">
        <v>15000</v>
      </c>
      <c r="C12" s="3"/>
      <c r="D12" s="15">
        <f t="shared" si="0"/>
        <v>15000</v>
      </c>
      <c r="E12" s="3"/>
      <c r="F12" s="14">
        <f>IF(F11&gt;$G$3,F11-G12,0)</f>
        <v>-2.7284841053187847E-12</v>
      </c>
      <c r="G12" s="14">
        <f t="shared" si="1"/>
        <v>4578.7347500049245</v>
      </c>
      <c r="H12" s="14">
        <f>F11*$H$3</f>
        <v>332.05684382539982</v>
      </c>
      <c r="I12" s="14">
        <f t="shared" si="2"/>
        <v>4910.791593830324</v>
      </c>
      <c r="J12" s="3"/>
      <c r="K12" s="15">
        <f>D12-I12</f>
        <v>10089.208406169677</v>
      </c>
    </row>
    <row r="13" spans="1:1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B14" s="17" t="s">
        <v>4</v>
      </c>
      <c r="C14" s="6"/>
      <c r="D14" s="17" t="s">
        <v>5</v>
      </c>
      <c r="E14" s="3"/>
      <c r="F14" s="3"/>
      <c r="G14" s="3"/>
      <c r="H14" s="3"/>
      <c r="I14" s="3"/>
      <c r="J14" s="3"/>
      <c r="K14" s="17" t="s">
        <v>22</v>
      </c>
    </row>
    <row r="15" spans="1:11" x14ac:dyDescent="0.25">
      <c r="B15" s="18">
        <f>IRR(B7:B12)</f>
        <v>7.2521528753121789E-2</v>
      </c>
      <c r="C15" s="5"/>
      <c r="D15" s="18">
        <f>IRR(D7:D12)</f>
        <v>0.17415007599548682</v>
      </c>
      <c r="E15" s="2"/>
      <c r="F15" s="3"/>
      <c r="G15" s="3"/>
      <c r="H15" s="3"/>
      <c r="I15" s="3"/>
      <c r="K15" s="18">
        <f>IRR(K7:K12)</f>
        <v>7.2521528752777176E-2</v>
      </c>
    </row>
    <row r="16" spans="1:11" x14ac:dyDescent="0.25">
      <c r="F16" s="3"/>
      <c r="G16" s="3"/>
      <c r="H16" s="3"/>
      <c r="I16" s="3"/>
      <c r="K16" s="3"/>
    </row>
    <row r="17" spans="6:11" x14ac:dyDescent="0.25">
      <c r="F17" s="3"/>
      <c r="G17" s="3"/>
      <c r="H17" s="3"/>
      <c r="I17" s="3"/>
      <c r="K17" s="3"/>
    </row>
    <row r="18" spans="6:11" x14ac:dyDescent="0.25">
      <c r="F18" s="3"/>
      <c r="G18" s="3"/>
      <c r="H18" s="3"/>
      <c r="I18" s="3"/>
      <c r="K18" s="3"/>
    </row>
    <row r="19" spans="6:11" x14ac:dyDescent="0.25">
      <c r="F19" s="3"/>
      <c r="G19" s="3"/>
      <c r="H19" s="3"/>
      <c r="I19" s="3"/>
      <c r="K19" s="3"/>
    </row>
    <row r="20" spans="6:11" x14ac:dyDescent="0.25">
      <c r="F20" s="3"/>
      <c r="G20" s="3"/>
      <c r="H20" s="3"/>
      <c r="I20" s="3"/>
      <c r="K20" s="3"/>
    </row>
    <row r="21" spans="6:11" x14ac:dyDescent="0.25">
      <c r="F21" s="3"/>
      <c r="G21" s="3"/>
      <c r="H21" s="3"/>
      <c r="I21" s="3"/>
      <c r="K21" s="3"/>
    </row>
    <row r="22" spans="6:11" x14ac:dyDescent="0.25">
      <c r="F22" s="3"/>
      <c r="G22" s="3"/>
      <c r="H22" s="3"/>
      <c r="I22" s="3"/>
      <c r="K22" s="3"/>
    </row>
    <row r="23" spans="6:11" x14ac:dyDescent="0.25">
      <c r="F23" s="3"/>
      <c r="G23" s="3"/>
      <c r="H23" s="3"/>
      <c r="I23" s="3"/>
      <c r="K23" s="3"/>
    </row>
  </sheetData>
  <mergeCells count="2">
    <mergeCell ref="F5:I5"/>
    <mergeCell ref="B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2014-05-06T17:50:51Z</dcterms:created>
  <dcterms:modified xsi:type="dcterms:W3CDTF">2014-05-11T10:32:12Z</dcterms:modified>
</cp:coreProperties>
</file>